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imeWhite\Documents\Clients\Pete Layton and Meg Schmitz\GSCX Data Room Deal Room\GSCX Financial and Economic Model\"/>
    </mc:Choice>
  </mc:AlternateContent>
  <xr:revisionPtr revIDLastSave="0" documentId="13_ncr:1_{FD391E49-2EBE-4CD0-9693-0CCE8B4D0931}" xr6:coauthVersionLast="47" xr6:coauthVersionMax="47" xr10:uidLastSave="{00000000-0000-0000-0000-000000000000}"/>
  <bookViews>
    <workbookView xWindow="-108" yWindow="-108" windowWidth="23256" windowHeight="12576" tabRatio="500" firstSheet="2" activeTab="5" xr2:uid="{00000000-000D-0000-FFFF-FFFF00000000}"/>
  </bookViews>
  <sheets>
    <sheet name="Cover" sheetId="1" r:id="rId1"/>
    <sheet name="Comparable Analysis" sheetId="2" r:id="rId2"/>
    <sheet name="Cap Table" sheetId="3" r:id="rId3"/>
    <sheet name="Use of Proceeds" sheetId="4" r:id="rId4"/>
    <sheet name="Headcount Plan" sheetId="5" r:id="rId5"/>
    <sheet name="Milestone Roadmap"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7" i="5" l="1"/>
  <c r="E16" i="5"/>
  <c r="D16" i="5"/>
  <c r="F16" i="5" s="1"/>
  <c r="E15" i="5"/>
  <c r="D15" i="5"/>
  <c r="F15" i="5" s="1"/>
  <c r="E14" i="5"/>
  <c r="D14" i="5"/>
  <c r="E13" i="5"/>
  <c r="D13" i="5"/>
  <c r="F13" i="5" s="1"/>
  <c r="E12" i="5"/>
  <c r="F12" i="5" s="1"/>
  <c r="D12" i="5"/>
  <c r="E11" i="5"/>
  <c r="D11" i="5"/>
  <c r="F11" i="5" s="1"/>
  <c r="E10" i="5"/>
  <c r="D10" i="5"/>
  <c r="F10" i="5" s="1"/>
  <c r="E9" i="5"/>
  <c r="F9" i="5" s="1"/>
  <c r="D9" i="5"/>
  <c r="E8" i="5"/>
  <c r="D8" i="5"/>
  <c r="F8" i="5" s="1"/>
  <c r="E7" i="5"/>
  <c r="D7" i="5"/>
  <c r="E6" i="5"/>
  <c r="D6" i="5"/>
  <c r="F6" i="5" s="1"/>
  <c r="E5" i="5"/>
  <c r="D5" i="5"/>
  <c r="G11" i="4"/>
  <c r="H5" i="4" s="1"/>
  <c r="E11" i="4"/>
  <c r="F8" i="4" s="1"/>
  <c r="C11" i="4"/>
  <c r="D10" i="4"/>
  <c r="D9" i="4"/>
  <c r="H8" i="4"/>
  <c r="D8" i="4"/>
  <c r="D7" i="4"/>
  <c r="D6" i="4"/>
  <c r="D5" i="4"/>
  <c r="E10" i="3"/>
  <c r="F10" i="3" s="1"/>
  <c r="G10" i="3" s="1"/>
  <c r="F7" i="3"/>
  <c r="G7" i="3" s="1"/>
  <c r="E7" i="3"/>
  <c r="E6" i="3"/>
  <c r="F6" i="3" s="1"/>
  <c r="G6" i="3" s="1"/>
  <c r="E5" i="3"/>
  <c r="F5" i="3" s="1"/>
  <c r="G5" i="3" s="1"/>
  <c r="F14" i="5" l="1"/>
  <c r="F7" i="5"/>
  <c r="D17" i="5"/>
  <c r="E17" i="5"/>
  <c r="F6" i="4"/>
  <c r="H6" i="4"/>
  <c r="F9" i="4"/>
  <c r="H9" i="4"/>
  <c r="F7" i="4"/>
  <c r="F5" i="5"/>
  <c r="F17" i="5" s="1"/>
  <c r="H7" i="4"/>
  <c r="F10" i="4"/>
  <c r="F5" i="4"/>
  <c r="H10" i="4"/>
</calcChain>
</file>

<file path=xl/sharedStrings.xml><?xml version="1.0" encoding="utf-8"?>
<sst xmlns="http://schemas.openxmlformats.org/spreadsheetml/2006/main" count="207" uniqueCount="194">
  <si>
    <t>GSCX GROUP</t>
  </si>
  <si>
    <t>Series A — Use of Proceeds &amp; Valuation Overview</t>
  </si>
  <si>
    <t>Prepared For</t>
  </si>
  <si>
    <t>Tarun Shivakumar — Regional Portfolio Manager, UCEA Capital Group</t>
  </si>
  <si>
    <t>Date</t>
  </si>
  <si>
    <t>June 28, 2026</t>
  </si>
  <si>
    <t>Currency</t>
  </si>
  <si>
    <t>British Pounds Sterling (£M)</t>
  </si>
  <si>
    <t>Stage</t>
  </si>
  <si>
    <t>Pre-Revenue  |  Regulatory Readiness  |  Platform Build</t>
  </si>
  <si>
    <t>Pre-Money Valuation</t>
  </si>
  <si>
    <t>£120.5M</t>
  </si>
  <si>
    <t>Series A Raise</t>
  </si>
  <si>
    <t>Tranche 1: £15M–£20M  |  Full Series A: up to £25M</t>
  </si>
  <si>
    <t>UCEA Discount</t>
  </si>
  <si>
    <t>15%–20% (per agreed terms — structured separately)</t>
  </si>
  <si>
    <t>Jurisdictions</t>
  </si>
  <si>
    <t>Bermuda (BMA DABA)  |  UAE / ADGM (FSRA)</t>
  </si>
  <si>
    <t>Legal Counsel</t>
  </si>
  <si>
    <t>Jerome Wilson, Partner — Appleby (Bermuda) Limited</t>
  </si>
  <si>
    <t>Status</t>
  </si>
  <si>
    <t>CONFIDENTIAL — For Authorised Recipients Only</t>
  </si>
  <si>
    <t>IMPORTANT NOTICE: This document is confidential and prepared for discussion purposes only. It does not constitute an offer to sell or a solicitation to buy securities. All forward-looking statements and projections are subject to regulatory approvals, capital raising outcomes, and market conditions. Recipients must conduct independent due diligence. Per-share price and final capital structure pending confirmation from legal counsel (Appleby, Bermuda).</t>
  </si>
  <si>
    <t>Document Contents</t>
  </si>
  <si>
    <t>Tab 1</t>
  </si>
  <si>
    <t>Cover</t>
  </si>
  <si>
    <t>This page — key terms, legal notice, and document index</t>
  </si>
  <si>
    <t>Tab 2</t>
  </si>
  <si>
    <t>Comparable Analysis</t>
  </si>
  <si>
    <t>Peer benchmarking: Archax, GRVT, GMEX — basis for £120.5M positioning</t>
  </si>
  <si>
    <t>Tab 3</t>
  </si>
  <si>
    <t>Cap Table</t>
  </si>
  <si>
    <t>Tranche 1 dilution — £15M / £17.5M / £20M scenarios</t>
  </si>
  <si>
    <t>Tab 4</t>
  </si>
  <si>
    <t>Use of Proceeds</t>
  </si>
  <si>
    <t>24-month budget allocation with rationale</t>
  </si>
  <si>
    <t>Tab 5</t>
  </si>
  <si>
    <t>Headcount Plan</t>
  </si>
  <si>
    <t>Team build — roles, timing, salary ranges</t>
  </si>
  <si>
    <t>Tab 6</t>
  </si>
  <si>
    <t>Milestone Roadmap</t>
  </si>
  <si>
    <t>Regulatory pathway targets — not guaranteed timelines</t>
  </si>
  <si>
    <t>GSCX GROUP  |  Comparable Company Analysis — Valuation Basis</t>
  </si>
  <si>
    <t>Basis for £120.5M pre-money valuation. Methodology: peer-referenced positioning for regulated digital asset infrastructure. No speculative DCF projections included. Comparable analysis requested by UCEA / Tarun Shivakumar as preferred valuation reference.</t>
  </si>
  <si>
    <t>Comparable</t>
  </si>
  <si>
    <t>Implied Pre-Money</t>
  </si>
  <si>
    <t>Stage &amp; Structure</t>
  </si>
  <si>
    <t>GSCX Positioning</t>
  </si>
  <si>
    <t>Archax (UK — FCA Regulated)</t>
  </si>
  <si>
    <t>£28.5M — Nov 2022, led by ABRDN</t>
  </si>
  <si>
    <t>£150M (confirmed, Companies House)</t>
  </si>
  <si>
    <t>First FCA-regulated digital securities exchange, broker &amp; custodian. IBM infrastructure partnership for institutional custody.</t>
  </si>
  <si>
    <t>GSCX at £120.5M represents a 20% discount to Archax's confirmed £150M — appropriate given Bermuda vs. FCA jurisdiction and pre-revenue stage. IBM custody infrastructure directly analogous. Validates £100M+ as reasonable for this category of regulated digital asset infrastructure.</t>
  </si>
  <si>
    <t>GRVT (Bermuda — BMA Class M)</t>
  </si>
  <si>
    <t>$19M — Sept 2025, Further Ventures</t>
  </si>
  <si>
    <t>~$95M–$100M (analyst consensus on raise)</t>
  </si>
  <si>
    <t>Regulated derivatives exchange using BMA Class M framework. Expanding to ADGM. Narrower focus: crypto derivatives only.</t>
  </si>
  <si>
    <t>GSCX warrants a premium over GRVT given broader scope: integrated trade finance rails, captive insurance structure, fiduciary trust layer, and multi-entity bi-nodal architecture vs. GRVT's single-product exchange. GRVT confirms BMA Class M as a credible institutional pathway.</t>
  </si>
  <si>
    <t>GMEX Group (UK / EU)</t>
  </si>
  <si>
    <t>Strategic rounds — Deutsche Börse, SocGen</t>
  </si>
  <si>
    <t>Not publicly disclosed</t>
  </si>
  <si>
    <t>Multi-jurisdictional exchange technology and clearing registry. Tier-1 European market operator strategic backing.</t>
  </si>
  <si>
    <t>Validates institutional appetite for independent multi-jurisdictional exchange infrastructure. GSCX addresses trade finance and supply chain verticalization that GMEX does not cover — differentiated positioning.</t>
  </si>
  <si>
    <t>GSCX Group (Bermuda / ADGM)</t>
  </si>
  <si>
    <t>Seeking up to £25M (Tranche 1: £15M–£20M)</t>
  </si>
  <si>
    <t>£120.5M — this model</t>
  </si>
  <si>
    <t>Pre-revenue. Bermuda + ADGM dual-node structure. Trade finance infrastructure, digital asset clearing, regulatory readiness stage. MVP build + first corridor launch objective.</t>
  </si>
  <si>
    <t>Conservative vs. Archax (£150M confirmed). Premium vs. GRVT (~$95–100M). Justified by integrated trade finance thesis, multi-entity structure, and UCEA-led syndication with strategic participation framework.</t>
  </si>
  <si>
    <t>Source note: Archax £150M pre-money per Companies House filing. GRVT ~$95–100M per analyst consensus on $19M Series A raise (Sept 2025). GMEX not publicly disclosed. All data per public record at date of model. Comparable analysis developed by Jaime White; agreed as the preferred valuation reference by Tarun Shivakumar (UCEA, June 2026).</t>
  </si>
  <si>
    <t>Valuation approach note: This model uses comparable peer positioning — not a discounted cash flow or speculative revenue projection — consistent with Eric Schmitz CFA (Crescent Grove Advisors) guidance and Tarun's preference for 'benchmark against companies at a similar stage of development.' The £120.5M figure is defensible but not guaranteed.</t>
  </si>
  <si>
    <t>GSCX GROUP  |  Series A — Capitalisation &amp; Dilution Overview</t>
  </si>
  <si>
    <t>Per-share price: Tarun Shivakumar (UCEA) requested this in his reply of June 26, 2026 — specifically asking for 'the implied price per share based on the £96.4M valuation scenario' (i.e., the post-discount figure). Jerome Wilson (Appleby, Bermuda) is working on total share count. Peter confirmed an accountant has been engaged. IMPORTANT: Tarun's £96.4M reference is the discounted valuation (£120.5M less ~20%). This should be clarified in the term sheet — the pre-money is £120.5M; the effective entry price for UCEA at 20% discount implies ~£96.4M. These are different numbers and must be clearly distinguished in Appleby's term sheet.</t>
  </si>
  <si>
    <t>Funding Scenario</t>
  </si>
  <si>
    <t>Pre-Money (£M)</t>
  </si>
  <si>
    <t>Raise (£M)</t>
  </si>
  <si>
    <t>Post-Money (£M)</t>
  </si>
  <si>
    <t>Investor Equity %</t>
  </si>
  <si>
    <t>Founder Retention %</t>
  </si>
  <si>
    <t>Tranche 1 Floor (£15M)</t>
  </si>
  <si>
    <t>Tranche 1 Mid (£17.5M)</t>
  </si>
  <si>
    <t>Tranche 1 Ceiling (£20M)</t>
  </si>
  <si>
    <t>Full Series A (Indicative — Not This Raise)</t>
  </si>
  <si>
    <t>Full A (indicative)</t>
  </si>
  <si>
    <t>GSCX GROUP  |  Series A Tranche 1 — Use of Proceeds (24-Month Budget)</t>
  </si>
  <si>
    <t>All figures £M. 24-month operating horizon post-close. Blue = hardcoded input. Best case scenario: Bermuda + ADGM nodes operational, team fully onboarded, first trade corridor live by end of Year 1. Ranges reflect appropriate uncertainty at pre-revenue stage.</t>
  </si>
  <si>
    <t>Budget Category</t>
  </si>
  <si>
    <t>£15M (£M)</t>
  </si>
  <si>
    <t>%</t>
  </si>
  <si>
    <t>£17.5M (£M)</t>
  </si>
  <si>
    <t>£20M (£M)</t>
  </si>
  <si>
    <t>Rationale</t>
  </si>
  <si>
    <t>Statutory Regulatory Capital Reserves</t>
  </si>
  <si>
    <t>Ring-fenced liquid capital for BMA DABA Class M operational sandbox requirements. Full-license (Class F) reserves NOT included — to be raised separately at Month 12 in-principle approval, when valuation step-up is expected. Martin confirmed: 'We don't need regulatory capital for Sandbox stage.'</t>
  </si>
  <si>
    <t>Technology Infrastructure &amp; Platform Build</t>
  </si>
  <si>
    <t>Core platform engineering and infrastructure provisioning: trade engine development, database architecture, secure compute environment, and Miami DevOps CI/CD pipeline. Fixed cost across scenarios — infrastructure investment independent of raise size.</t>
  </si>
  <si>
    <t>Risk &amp; Fiduciary Structure Setup</t>
  </si>
  <si>
    <t>Initial setup and seeding of captive insurance and fiduciary trust structures in Bermuda, including engagement of professional service providers. Based on provider quotes — not speculative estimates.</t>
  </si>
  <si>
    <t>Compliance, Legal &amp; Regulatory Affairs</t>
  </si>
  <si>
    <t>BMA pre-application and Class M filing; ADGM FSRA RegLab application; entity formation legal work (Appleby, Bermuda); MLRO appointment; ongoing multi-jurisdictional regulatory counsel.</t>
  </si>
  <si>
    <t>Team &amp; Operations (24-Month G&amp;A)</t>
  </si>
  <si>
    <t>Business Development &amp; Ecosystem</t>
  </si>
  <si>
    <t>Pilot corridor partner outreach, institutional client onboarding, conference and regulatory engagement travel, and strategic ecosystem partnership costs (MEASA shipping firms, trade financiers).</t>
  </si>
  <si>
    <t>TOTAL PROCEEDS DEPLOYED</t>
  </si>
  <si>
    <t>Total capital deployed across all categories</t>
  </si>
  <si>
    <t>Team &amp; Operations cross-check: the headcount plan (Tab 5) shows 2-year salary totals. The range across scenarios (£5.75M–£8.0M) reflects a lean founding team in the £15M scenario, expanding to a fuller leadership build in the £20M scenario. Roles are ranges, not guarantees — final headcount and compensation to be confirmed by Peter and Martin prior to close. At this stage, ranges are more honest and more defensible than line-item precision.</t>
  </si>
  <si>
    <t>GSCX GROUP  |  Indicative 24-Month Team Build &amp; Salary Ranges</t>
  </si>
  <si>
    <t>C-level base: ~£190K/year (~$250K) per agreed leadership discussion. All figures indicative — final roles, titles, and compensation to be confirmed by Peter Layton and Martin Jermakyan pre-close. NOT final commitments.</t>
  </si>
  <si>
    <t>Role</t>
  </si>
  <si>
    <t>Annual Range (£)</t>
  </si>
  <si>
    <t>Yr 1 Cost</t>
  </si>
  <si>
    <t>Yr 2 Cost</t>
  </si>
  <si>
    <t>2-Yr Total</t>
  </si>
  <si>
    <t>FTE</t>
  </si>
  <si>
    <t>Start</t>
  </si>
  <si>
    <t>Notes / Status</t>
  </si>
  <si>
    <t>CEO — Peter Layton</t>
  </si>
  <si>
    <t>Day 1</t>
  </si>
  <si>
    <t>Agreed</t>
  </si>
  <si>
    <t>Founder &amp; President — Martin Jermakyan</t>
  </si>
  <si>
    <t>Chief Technology Officer (CTO)</t>
  </si>
  <si>
    <t>Month 1–2</t>
  </si>
  <si>
    <t>To hire</t>
  </si>
  <si>
    <t>Chief Compliance Officer / MLRO</t>
  </si>
  <si>
    <t>Month 1</t>
  </si>
  <si>
    <t>To hire — BMA MLRO qualified</t>
  </si>
  <si>
    <t>Chief Financial Officer (CFO)</t>
  </si>
  <si>
    <t>Month 2–3</t>
  </si>
  <si>
    <t>Chief Revenue Officer (CRO / Ecosystem)</t>
  </si>
  <si>
    <t>Month 3–4</t>
  </si>
  <si>
    <t>Director of Operations (Bermuda substance)</t>
  </si>
  <si>
    <t>Month 2</t>
  </si>
  <si>
    <t>To hire — on-island</t>
  </si>
  <si>
    <t>Senior Software Engineers (DevOps / ZK)</t>
  </si>
  <si>
    <t>Month 1–3</t>
  </si>
  <si>
    <t>Range per engineer</t>
  </si>
  <si>
    <t>Legal / Regulatory Affairs Manager</t>
  </si>
  <si>
    <t>Business Development Manager</t>
  </si>
  <si>
    <t>Month 3</t>
  </si>
  <si>
    <t>Admin / Executive Support</t>
  </si>
  <si>
    <t>Upwork → full time transition</t>
  </si>
  <si>
    <t>Operational &amp; Analyst Support</t>
  </si>
  <si>
    <t>Month 4–6</t>
  </si>
  <si>
    <t>Range — 2 FTE</t>
  </si>
  <si>
    <t>INDICATIVE 2-YEAR TOTAL</t>
  </si>
  <si>
    <t>Range check: Indicative 2-year total should broadly align with Team &amp; Operations line in Use of Proceeds (£5.75M–£8.0M). Close alignment is expected and appropriate at this stage — pre-revenue startups cannot commit to exact headcount before close. The important thing is the logic holds: the budget is defensible. Final roles and comp confirmed by Peter and Martin before external distribution.</t>
  </si>
  <si>
    <t>GSCX GROUP  |  Regulatory Pathway &amp; Key Milestones  (Post-Close Targets — Not Guaranteed Timelines)</t>
  </si>
  <si>
    <t>All milestones are targets based on current plans and available regulatory information. Actual timelines subject to regulator review cycles, capital deployment, and market conditions. BMA and ADGM approval timelines are not within GSCX's control.</t>
  </si>
  <si>
    <t>Phase</t>
  </si>
  <si>
    <t>Milestone</t>
  </si>
  <si>
    <t>Regulatory Body</t>
  </si>
  <si>
    <t>Action Required</t>
  </si>
  <si>
    <t>Basis / Notes</t>
  </si>
  <si>
    <t>Month 0
(Close)</t>
  </si>
  <si>
    <t>Series A Tranche 1 close &amp; operational setup</t>
  </si>
  <si>
    <t>UCEA / Investors</t>
  </si>
  <si>
    <t>Receive capital. Open accounts. Establish Bermuda operational substance. Appoint MLRO. Engage Appleby for entity formation.</t>
  </si>
  <si>
    <t>Baseline established. Per-share price confirmed by Appleby at this stage.</t>
  </si>
  <si>
    <t>Regulatory pre-application filings</t>
  </si>
  <si>
    <t>BMA (Bermuda)
ADGM FSRA (Abu Dhabi)</t>
  </si>
  <si>
    <t>File BMA DABA Class M pre-application. Submit ADGM FinTech RegLab expression of interest. Engage BMA-specialist regulatory counsel.</t>
  </si>
  <si>
    <t>Begins regulatory review clock. No approvals guaranteed at this stage.</t>
  </si>
  <si>
    <t>Month 2–4</t>
  </si>
  <si>
    <t>Infrastructure build &amp; team onboarding</t>
  </si>
  <si>
    <t>IBM / Datacenter Partners
Internal</t>
  </si>
  <si>
    <t>Execute technology and infrastructure agreements. Onboard CTO, CCO, CFO. Begin platform development sprints from Miami DevOps hub.</t>
  </si>
  <si>
    <t>Critical path for regulatory readiness — infrastructure must be operational for BMA inspection.</t>
  </si>
  <si>
    <t>Month 3–5</t>
  </si>
  <si>
    <t>Risk &amp; fiduciary structures established</t>
  </si>
  <si>
    <t>BMA (Insurance)
Bermuda Courts</t>
  </si>
  <si>
    <t>Register fiduciary structures in Bermuda. Engage professional service providers. Initial capitalization of risk structures.</t>
  </si>
  <si>
    <t>Legal entity work led by Appleby. Timing depends on BMA queue.</t>
  </si>
  <si>
    <t>Month 4–8</t>
  </si>
  <si>
    <t>BMA Class M license (target)</t>
  </si>
  <si>
    <t>BMA (Bermuda)</t>
  </si>
  <si>
    <t>Complete BMA review cycle. Respond to information requests. Demonstrate operational substance, compliance infrastructure, and capital adequacy.</t>
  </si>
  <si>
    <t>TARGET — not a guarantee. BMA review typically 4–8 weeks after complete application. Total timeline 6–9 months is realistic.</t>
  </si>
  <si>
    <t>Month 5–9</t>
  </si>
  <si>
    <t>ADGM FSRA RegLab authorization (target)</t>
  </si>
  <si>
    <t>ADGM FSRA (Abu Dhabi)</t>
  </si>
  <si>
    <t>Receive RegLab tailored authorization. Begin live testing of platform within ADGM boundary under regulatory supervision.</t>
  </si>
  <si>
    <t>TARGET — subject to FSRA review cycle and ADGM onboarding queue. Competitive RegLab admission — not automatic.</t>
  </si>
  <si>
    <t>Month 8–12</t>
  </si>
  <si>
    <t>First corridor live — pilot transactions</t>
  </si>
  <si>
    <t>BMA / Clients</t>
  </si>
  <si>
    <t>Execute first real trade settlements on platform. Generate transaction track record for full license applications.</t>
  </si>
  <si>
    <t>Dependent on BMA Class M being in place. Volume-capped under sandbox conditions.</t>
  </si>
  <si>
    <t>Month 12+</t>
  </si>
  <si>
    <t>Full license applications &amp; Series B / Tranche 2</t>
  </si>
  <si>
    <t>BMA + ADGM
Investors</t>
  </si>
  <si>
    <t>File BMA Class F full-license application based on sandbox track record. File ADGM full FSP application. Initiate Tranche 2 or Series B raise for Swiss / Singapore / India expansion.</t>
  </si>
  <si>
    <t>Tranche 2 and Series B are separate raises. Not included in this model. Full license in-principal triggers valuation step-up.</t>
  </si>
  <si>
    <t>IMPORTANT LEGAL NOTE: This roadmap is an illustrative planning tool only. It does not constitute a representation, warranty, or guarantee of any regulatory approval, timeline, or business outcome. BMA and ADGM approval timelines are set by the regulators and cannot be committed to by GSCX. Investors should treat all milestones as aspirational targets subject to material uncertainty. This document has not been reviewed by Appleby (Bermuda) Limited for legal compliance — review recommended before external distribution.</t>
  </si>
  <si>
    <t>C-suite and core team salaries over 24 months. C-level base ~£190K/year per agreed terms. Covers CEO, Founder/President, CTO, CCO, CFO, CRO, operations staff, MLRO officer, and on-island Bermuda substance. Sales/marketing and business development included here. Larger scenarios fund additional hires.</t>
  </si>
  <si>
    <t xml:space="preserve">Equity Pool Structure (reserved from founder holdings — not dilutive to Series A investors):
• Employee &amp; Key Stakeholder Pool: 10% — for future leadership recruitment, regulatory expertise, and technology talent. Separate from Strategic Participation Pool.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</si>
</sst>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quot;#,##0.00\);\-"/>
    <numFmt numFmtId="165" formatCode="0.0%;\(0.0%\);\-"/>
    <numFmt numFmtId="166" formatCode="\£#,##0;&quot;(£&quot;#,##0\);\-"/>
  </numFmts>
  <fonts count="23" x14ac:knownFonts="1">
    <font>
      <sz val="11"/>
      <color theme="1"/>
      <name val="Calibri"/>
      <family val="2"/>
      <charset val="1"/>
    </font>
    <font>
      <b/>
      <sz val="30"/>
      <color rgb="FFFFFFFF"/>
      <name val="Arial"/>
      <charset val="1"/>
    </font>
    <font>
      <sz val="14"/>
      <color rgb="FFFFFFFF"/>
      <name val="Arial"/>
      <charset val="1"/>
    </font>
    <font>
      <b/>
      <sz val="10"/>
      <color rgb="FF1B2A4A"/>
      <name val="Arial"/>
      <charset val="1"/>
    </font>
    <font>
      <sz val="10"/>
      <color rgb="FF000000"/>
      <name val="Arial"/>
      <charset val="1"/>
    </font>
    <font>
      <i/>
      <sz val="8"/>
      <color rgb="FF3A4A5C"/>
      <name val="Arial"/>
      <charset val="1"/>
    </font>
    <font>
      <b/>
      <sz val="11"/>
      <color rgb="FF1B2A4A"/>
      <name val="Arial"/>
      <charset val="1"/>
    </font>
    <font>
      <b/>
      <sz val="10"/>
      <name val="Arial"/>
      <charset val="1"/>
    </font>
    <font>
      <sz val="9"/>
      <color rgb="FF3A4A5C"/>
      <name val="Arial"/>
      <charset val="1"/>
    </font>
    <font>
      <b/>
      <sz val="12"/>
      <color rgb="FFFFFFFF"/>
      <name val="Arial"/>
      <charset val="1"/>
    </font>
    <font>
      <i/>
      <sz val="9"/>
      <color rgb="FFFFFFFF"/>
      <name val="Arial"/>
      <charset val="1"/>
    </font>
    <font>
      <b/>
      <sz val="10"/>
      <color rgb="FFFFFFFF"/>
      <name val="Arial"/>
      <charset val="1"/>
    </font>
    <font>
      <sz val="9"/>
      <color rgb="FF000000"/>
      <name val="Arial"/>
      <charset val="1"/>
    </font>
    <font>
      <b/>
      <sz val="10"/>
      <color rgb="FF000000"/>
      <name val="Arial"/>
      <charset val="1"/>
    </font>
    <font>
      <b/>
      <sz val="9"/>
      <color rgb="FF1A6B3C"/>
      <name val="Arial"/>
      <charset val="1"/>
    </font>
    <font>
      <i/>
      <sz val="9"/>
      <color rgb="FF3A4A5C"/>
      <name val="Arial"/>
      <charset val="1"/>
    </font>
    <font>
      <b/>
      <sz val="10"/>
      <color rgb="FF0000FF"/>
      <name val="Arial"/>
      <charset val="1"/>
    </font>
    <font>
      <sz val="10"/>
      <name val="Arial"/>
      <charset val="1"/>
    </font>
    <font>
      <b/>
      <sz val="10"/>
      <color rgb="FF1A6B3C"/>
      <name val="Arial"/>
      <charset val="1"/>
    </font>
    <font>
      <b/>
      <sz val="10"/>
      <color rgb="FF3A4A5C"/>
      <name val="Arial"/>
      <charset val="1"/>
    </font>
    <font>
      <sz val="9"/>
      <name val="Arial"/>
      <charset val="1"/>
    </font>
    <font>
      <b/>
      <sz val="11"/>
      <color rgb="FFC9A84C"/>
      <name val="Arial"/>
      <charset val="1"/>
    </font>
    <font>
      <sz val="10"/>
      <color rgb="FF0000FF"/>
      <name val="Arial"/>
      <charset val="1"/>
    </font>
  </fonts>
  <fills count="10">
    <fill>
      <patternFill patternType="none"/>
    </fill>
    <fill>
      <patternFill patternType="gray125"/>
    </fill>
    <fill>
      <patternFill patternType="solid">
        <fgColor rgb="FF1B2A4A"/>
        <bgColor rgb="FF003366"/>
      </patternFill>
    </fill>
    <fill>
      <patternFill patternType="solid">
        <fgColor rgb="FFC9A84C"/>
        <bgColor rgb="FFFF9900"/>
      </patternFill>
    </fill>
    <fill>
      <patternFill patternType="solid">
        <fgColor rgb="FFF2F4F7"/>
        <bgColor rgb="FFEAF4EE"/>
      </patternFill>
    </fill>
    <fill>
      <patternFill patternType="solid">
        <fgColor rgb="FFFFFFFF"/>
        <bgColor rgb="FFF2F4F7"/>
      </patternFill>
    </fill>
    <fill>
      <patternFill patternType="solid">
        <fgColor rgb="FFFDECEA"/>
        <bgColor rgb="FFFEF3E2"/>
      </patternFill>
    </fill>
    <fill>
      <patternFill patternType="solid">
        <fgColor rgb="FF3A4A5C"/>
        <bgColor rgb="FF1B2A4A"/>
      </patternFill>
    </fill>
    <fill>
      <patternFill patternType="solid">
        <fgColor rgb="FFEAF4EE"/>
        <bgColor rgb="FFF2F4F7"/>
      </patternFill>
    </fill>
    <fill>
      <patternFill patternType="solid">
        <fgColor rgb="FFFEF3E2"/>
        <bgColor rgb="FFFDECEA"/>
      </patternFill>
    </fill>
  </fills>
  <borders count="1">
    <border>
      <left/>
      <right/>
      <top/>
      <bottom/>
      <diagonal/>
    </border>
  </borders>
  <cellStyleXfs count="1">
    <xf numFmtId="0" fontId="0" fillId="0" borderId="0"/>
  </cellStyleXfs>
  <cellXfs count="74">
    <xf numFmtId="0" fontId="0" fillId="0" borderId="0" xfId="0"/>
    <xf numFmtId="0" fontId="15" fillId="6" borderId="0" xfId="0" applyFont="1" applyFill="1" applyAlignment="1">
      <alignment horizontal="left" vertical="top" wrapText="1"/>
    </xf>
    <xf numFmtId="0" fontId="12" fillId="8" borderId="0" xfId="0" applyFont="1" applyFill="1" applyAlignment="1">
      <alignment horizontal="left" vertical="top" wrapText="1"/>
    </xf>
    <xf numFmtId="0" fontId="11" fillId="7" borderId="0" xfId="0" applyFont="1" applyFill="1" applyAlignment="1">
      <alignment horizontal="left" vertical="center"/>
    </xf>
    <xf numFmtId="0" fontId="15" fillId="4" borderId="0" xfId="0" applyFont="1" applyFill="1" applyAlignment="1">
      <alignment horizontal="left" vertical="top" wrapText="1"/>
    </xf>
    <xf numFmtId="0" fontId="10" fillId="7" borderId="0" xfId="0" applyFont="1" applyFill="1" applyAlignment="1">
      <alignment horizontal="left" vertical="center"/>
    </xf>
    <xf numFmtId="0" fontId="9" fillId="2" borderId="0" xfId="0" applyFont="1" applyFill="1" applyAlignment="1">
      <alignment horizontal="left" vertical="center"/>
    </xf>
    <xf numFmtId="0" fontId="5" fillId="6" borderId="0" xfId="0" applyFont="1" applyFill="1" applyAlignment="1">
      <alignment horizontal="left" vertical="top" wrapText="1"/>
    </xf>
    <xf numFmtId="0" fontId="4" fillId="5" borderId="0" xfId="0" applyFont="1" applyFill="1" applyAlignment="1">
      <alignment horizontal="left" vertical="center"/>
    </xf>
    <xf numFmtId="0" fontId="4" fillId="4" borderId="0" xfId="0" applyFont="1" applyFill="1" applyAlignment="1">
      <alignment horizontal="left" vertical="center"/>
    </xf>
    <xf numFmtId="0" fontId="2" fillId="2" borderId="0" xfId="0" applyFont="1" applyFill="1" applyAlignment="1">
      <alignment horizontal="left" vertical="center"/>
    </xf>
    <xf numFmtId="0" fontId="1" fillId="2" borderId="0" xfId="0" applyFont="1" applyFill="1" applyAlignment="1">
      <alignment horizontal="left" vertical="center"/>
    </xf>
    <xf numFmtId="0" fontId="0" fillId="3" borderId="0" xfId="0" applyFill="1"/>
    <xf numFmtId="0" fontId="3" fillId="4" borderId="0" xfId="0" applyFont="1" applyFill="1" applyAlignment="1">
      <alignment horizontal="left" vertical="center"/>
    </xf>
    <xf numFmtId="0" fontId="4" fillId="4" borderId="0" xfId="0" applyFont="1" applyFill="1" applyAlignment="1">
      <alignment horizontal="left" vertical="center"/>
    </xf>
    <xf numFmtId="0" fontId="3" fillId="5" borderId="0" xfId="0" applyFont="1" applyFill="1" applyAlignment="1">
      <alignment horizontal="left" vertical="center"/>
    </xf>
    <xf numFmtId="0" fontId="4" fillId="5" borderId="0" xfId="0" applyFont="1" applyFill="1" applyAlignment="1">
      <alignment horizontal="left" vertical="center"/>
    </xf>
    <xf numFmtId="0" fontId="6" fillId="0" borderId="0" xfId="0" applyFont="1"/>
    <xf numFmtId="0" fontId="3" fillId="4" borderId="0" xfId="0" applyFont="1" applyFill="1"/>
    <xf numFmtId="0" fontId="7" fillId="4" borderId="0" xfId="0" applyFont="1" applyFill="1"/>
    <xf numFmtId="0" fontId="8" fillId="4" borderId="0" xfId="0" applyFont="1" applyFill="1"/>
    <xf numFmtId="0" fontId="3" fillId="5" borderId="0" xfId="0" applyFont="1" applyFill="1"/>
    <xf numFmtId="0" fontId="7" fillId="5" borderId="0" xfId="0" applyFont="1" applyFill="1"/>
    <xf numFmtId="0" fontId="8" fillId="5" borderId="0" xfId="0" applyFont="1" applyFill="1"/>
    <xf numFmtId="0" fontId="11" fillId="2" borderId="0" xfId="0" applyFont="1" applyFill="1" applyAlignment="1">
      <alignment horizontal="center" vertical="center" wrapText="1"/>
    </xf>
    <xf numFmtId="0" fontId="13" fillId="8" borderId="0" xfId="0" applyFont="1" applyFill="1" applyAlignment="1">
      <alignment horizontal="left" vertical="center"/>
    </xf>
    <xf numFmtId="0" fontId="11" fillId="2" borderId="0" xfId="0" applyFont="1" applyFill="1" applyAlignment="1">
      <alignment horizontal="center" vertical="center"/>
    </xf>
    <xf numFmtId="0" fontId="7" fillId="5" borderId="0" xfId="0" applyFont="1" applyFill="1" applyAlignment="1">
      <alignment horizontal="left" vertical="center"/>
    </xf>
    <xf numFmtId="164" fontId="16" fillId="5" borderId="0" xfId="0" applyNumberFormat="1" applyFont="1" applyFill="1" applyAlignment="1">
      <alignment horizontal="center" vertical="center"/>
    </xf>
    <xf numFmtId="164" fontId="17" fillId="5" borderId="0" xfId="0" applyNumberFormat="1" applyFont="1" applyFill="1" applyAlignment="1">
      <alignment horizontal="center" vertical="center"/>
    </xf>
    <xf numFmtId="165" fontId="17" fillId="5" borderId="0" xfId="0" applyNumberFormat="1" applyFont="1" applyFill="1" applyAlignment="1">
      <alignment horizontal="center" vertical="center"/>
    </xf>
    <xf numFmtId="165" fontId="18" fillId="5" borderId="0" xfId="0" applyNumberFormat="1" applyFont="1" applyFill="1" applyAlignment="1">
      <alignment horizontal="center" vertical="center"/>
    </xf>
    <xf numFmtId="0" fontId="7" fillId="4" borderId="0" xfId="0" applyFont="1" applyFill="1" applyAlignment="1">
      <alignment horizontal="left" vertical="center"/>
    </xf>
    <xf numFmtId="164" fontId="16" fillId="4" borderId="0" xfId="0" applyNumberFormat="1" applyFont="1" applyFill="1" applyAlignment="1">
      <alignment horizontal="center" vertical="center"/>
    </xf>
    <xf numFmtId="164" fontId="17" fillId="4" borderId="0" xfId="0" applyNumberFormat="1" applyFont="1" applyFill="1" applyAlignment="1">
      <alignment horizontal="center" vertical="center"/>
    </xf>
    <xf numFmtId="165" fontId="17" fillId="4" borderId="0" xfId="0" applyNumberFormat="1" applyFont="1" applyFill="1" applyAlignment="1">
      <alignment horizontal="center" vertical="center"/>
    </xf>
    <xf numFmtId="165" fontId="18" fillId="4" borderId="0" xfId="0" applyNumberFormat="1" applyFont="1" applyFill="1" applyAlignment="1">
      <alignment horizontal="center" vertical="center"/>
    </xf>
    <xf numFmtId="0" fontId="19" fillId="4" borderId="0" xfId="0" applyFont="1" applyFill="1" applyAlignment="1">
      <alignment horizontal="left" vertical="center"/>
    </xf>
    <xf numFmtId="164" fontId="0" fillId="4" borderId="0" xfId="0" applyNumberFormat="1" applyFill="1" applyAlignment="1">
      <alignment horizontal="center" vertical="center"/>
    </xf>
    <xf numFmtId="165" fontId="0" fillId="4" borderId="0" xfId="0" applyNumberFormat="1" applyFill="1" applyAlignment="1">
      <alignment horizontal="center" vertical="center"/>
    </xf>
    <xf numFmtId="0" fontId="13" fillId="5" borderId="0" xfId="0" applyFont="1" applyFill="1" applyAlignment="1">
      <alignment horizontal="left" vertical="center" wrapText="1"/>
    </xf>
    <xf numFmtId="0" fontId="13" fillId="4" borderId="0" xfId="0" applyFont="1" applyFill="1" applyAlignment="1">
      <alignment horizontal="left" vertical="center" wrapText="1"/>
    </xf>
    <xf numFmtId="0" fontId="11" fillId="2" borderId="0" xfId="0" applyFont="1" applyFill="1" applyAlignment="1">
      <alignment horizontal="left" vertical="center"/>
    </xf>
    <xf numFmtId="164" fontId="21" fillId="2" borderId="0" xfId="0" applyNumberFormat="1" applyFont="1" applyFill="1" applyAlignment="1">
      <alignment horizontal="center" vertical="center"/>
    </xf>
    <xf numFmtId="165" fontId="21" fillId="2" borderId="0" xfId="0" applyNumberFormat="1" applyFont="1" applyFill="1" applyAlignment="1">
      <alignment horizontal="center" vertical="center"/>
    </xf>
    <xf numFmtId="0" fontId="13" fillId="5" borderId="0" xfId="0" applyFont="1" applyFill="1" applyAlignment="1">
      <alignment horizontal="left" vertical="center"/>
    </xf>
    <xf numFmtId="166" fontId="16" fillId="5" borderId="0" xfId="0" applyNumberFormat="1" applyFont="1" applyFill="1" applyAlignment="1">
      <alignment horizontal="center" vertical="center"/>
    </xf>
    <xf numFmtId="166" fontId="17" fillId="5" borderId="0" xfId="0" applyNumberFormat="1" applyFont="1" applyFill="1" applyAlignment="1">
      <alignment horizontal="center" vertical="center"/>
    </xf>
    <xf numFmtId="166" fontId="7" fillId="5" borderId="0" xfId="0" applyNumberFormat="1" applyFont="1" applyFill="1" applyAlignment="1">
      <alignment horizontal="center" vertical="center"/>
    </xf>
    <xf numFmtId="0" fontId="22" fillId="5" borderId="0" xfId="0" applyFont="1" applyFill="1" applyAlignment="1">
      <alignment horizontal="center" vertical="center"/>
    </xf>
    <xf numFmtId="0" fontId="8" fillId="5" borderId="0" xfId="0" applyFont="1" applyFill="1" applyAlignment="1">
      <alignment horizontal="center" vertical="center"/>
    </xf>
    <xf numFmtId="0" fontId="8" fillId="5" borderId="0" xfId="0" applyFont="1" applyFill="1" applyAlignment="1">
      <alignment horizontal="left" vertical="center" wrapText="1"/>
    </xf>
    <xf numFmtId="0" fontId="13" fillId="4" borderId="0" xfId="0" applyFont="1" applyFill="1" applyAlignment="1">
      <alignment horizontal="left" vertical="center"/>
    </xf>
    <xf numFmtId="166" fontId="16" fillId="4" borderId="0" xfId="0" applyNumberFormat="1" applyFont="1" applyFill="1" applyAlignment="1">
      <alignment horizontal="center" vertical="center"/>
    </xf>
    <xf numFmtId="166" fontId="17" fillId="4" borderId="0" xfId="0" applyNumberFormat="1" applyFont="1" applyFill="1" applyAlignment="1">
      <alignment horizontal="center" vertical="center"/>
    </xf>
    <xf numFmtId="166" fontId="7" fillId="4" borderId="0" xfId="0" applyNumberFormat="1" applyFont="1" applyFill="1" applyAlignment="1">
      <alignment horizontal="center" vertical="center"/>
    </xf>
    <xf numFmtId="0" fontId="22" fillId="4" borderId="0" xfId="0" applyFont="1" applyFill="1" applyAlignment="1">
      <alignment horizontal="center" vertical="center"/>
    </xf>
    <xf numFmtId="0" fontId="8" fillId="4" borderId="0" xfId="0" applyFont="1" applyFill="1" applyAlignment="1">
      <alignment horizontal="center" vertical="center"/>
    </xf>
    <xf numFmtId="0" fontId="8" fillId="4" borderId="0" xfId="0" applyFont="1" applyFill="1" applyAlignment="1">
      <alignment horizontal="left" vertical="center" wrapText="1"/>
    </xf>
    <xf numFmtId="166" fontId="21" fillId="2" borderId="0" xfId="0" applyNumberFormat="1" applyFont="1" applyFill="1" applyAlignment="1">
      <alignment horizontal="center" vertical="center"/>
    </xf>
    <xf numFmtId="0" fontId="21" fillId="2" borderId="0" xfId="0" applyFont="1" applyFill="1" applyAlignment="1">
      <alignment horizontal="center" vertical="center"/>
    </xf>
    <xf numFmtId="0" fontId="3" fillId="5" borderId="0" xfId="0" applyFont="1" applyFill="1" applyAlignment="1">
      <alignment horizontal="center" vertical="center" wrapText="1"/>
    </xf>
    <xf numFmtId="0" fontId="3" fillId="4" borderId="0" xfId="0" applyFont="1" applyFill="1" applyAlignment="1">
      <alignment horizontal="center" vertical="center" wrapText="1"/>
    </xf>
    <xf numFmtId="0" fontId="0" fillId="0" borderId="0" xfId="0" applyAlignment="1">
      <alignment vertical="center"/>
    </xf>
    <xf numFmtId="0" fontId="12" fillId="4" borderId="0" xfId="0" applyFont="1" applyFill="1" applyAlignment="1">
      <alignment horizontal="left" vertical="center" wrapText="1"/>
    </xf>
    <xf numFmtId="0" fontId="12" fillId="5" borderId="0" xfId="0" applyFont="1" applyFill="1" applyAlignment="1">
      <alignment horizontal="left" vertical="center" wrapText="1"/>
    </xf>
    <xf numFmtId="0" fontId="14" fillId="8" borderId="0" xfId="0" applyFont="1" applyFill="1" applyAlignment="1">
      <alignment horizontal="left" vertical="center" wrapText="1"/>
    </xf>
    <xf numFmtId="0" fontId="15" fillId="4" borderId="0" xfId="0" applyFont="1" applyFill="1" applyAlignment="1">
      <alignment horizontal="left" vertical="center" wrapText="1"/>
    </xf>
    <xf numFmtId="0" fontId="15" fillId="9" borderId="0" xfId="0" applyFont="1" applyFill="1" applyAlignment="1">
      <alignment horizontal="left" vertical="center" wrapText="1"/>
    </xf>
    <xf numFmtId="0" fontId="20" fillId="5" borderId="0" xfId="0" applyFont="1" applyFill="1" applyAlignment="1">
      <alignment horizontal="left" vertical="center" wrapText="1"/>
    </xf>
    <xf numFmtId="0" fontId="20" fillId="4" borderId="0" xfId="0" applyFont="1" applyFill="1" applyAlignment="1">
      <alignment horizontal="left" vertical="center" wrapText="1"/>
    </xf>
    <xf numFmtId="0" fontId="7" fillId="5" borderId="0" xfId="0" applyFont="1" applyFill="1" applyAlignment="1">
      <alignment horizontal="left" vertical="center" wrapText="1"/>
    </xf>
    <xf numFmtId="0" fontId="7" fillId="4" borderId="0" xfId="0" applyFont="1" applyFill="1" applyAlignment="1">
      <alignment horizontal="left" vertical="center" wrapText="1"/>
    </xf>
    <xf numFmtId="0" fontId="15" fillId="6"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A6B3C"/>
      <rgbColor rgb="FF000080"/>
      <rgbColor rgb="FF808000"/>
      <rgbColor rgb="FF800080"/>
      <rgbColor rgb="FF008080"/>
      <rgbColor rgb="FFC0C0C0"/>
      <rgbColor rgb="FF808080"/>
      <rgbColor rgb="FF9999FF"/>
      <rgbColor rgb="FF993366"/>
      <rgbColor rgb="FFFEF3E2"/>
      <rgbColor rgb="FFEAF4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4F7"/>
      <rgbColor rgb="FFCCFFCC"/>
      <rgbColor rgb="FFFDECEA"/>
      <rgbColor rgb="FF99CCFF"/>
      <rgbColor rgb="FFFF99CC"/>
      <rgbColor rgb="FFCC99FF"/>
      <rgbColor rgb="FFFFCC99"/>
      <rgbColor rgb="FF3366FF"/>
      <rgbColor rgb="FF33CCCC"/>
      <rgbColor rgb="FF99CC00"/>
      <rgbColor rgb="FFFFCC00"/>
      <rgbColor rgb="FFFF9900"/>
      <rgbColor rgb="FFFF6600"/>
      <rgbColor rgb="FF666699"/>
      <rgbColor rgb="FFC9A84C"/>
      <rgbColor rgb="FF003366"/>
      <rgbColor rgb="FF339966"/>
      <rgbColor rgb="FF003300"/>
      <rgbColor rgb="FF333300"/>
      <rgbColor rgb="FF993300"/>
      <rgbColor rgb="FF993366"/>
      <rgbColor rgb="FF3A4A5C"/>
      <rgbColor rgb="FF1B2A4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2"/>
  <sheetViews>
    <sheetView showGridLines="0" topLeftCell="A12" zoomScaleNormal="100" workbookViewId="0"/>
  </sheetViews>
  <sheetFormatPr defaultColWidth="8.6640625" defaultRowHeight="14.4" x14ac:dyDescent="0.3"/>
  <cols>
    <col min="1" max="1" width="3" customWidth="1"/>
    <col min="2" max="2" width="28" customWidth="1"/>
    <col min="3" max="3" width="20" customWidth="1"/>
    <col min="4" max="4" width="30" customWidth="1"/>
    <col min="5" max="5" width="5" customWidth="1"/>
  </cols>
  <sheetData>
    <row r="1" spans="2:4" ht="6" customHeight="1" x14ac:dyDescent="0.3"/>
    <row r="2" spans="2:4" ht="25.5" customHeight="1" x14ac:dyDescent="0.3">
      <c r="B2" s="11" t="s">
        <v>0</v>
      </c>
      <c r="C2" s="11"/>
      <c r="D2" s="11"/>
    </row>
    <row r="3" spans="2:4" ht="19.5" customHeight="1" x14ac:dyDescent="0.3">
      <c r="B3" s="11"/>
      <c r="C3" s="11"/>
      <c r="D3" s="11"/>
    </row>
    <row r="4" spans="2:4" ht="19.5" customHeight="1" x14ac:dyDescent="0.3">
      <c r="B4" s="11"/>
      <c r="C4" s="11"/>
      <c r="D4" s="11"/>
    </row>
    <row r="5" spans="2:4" ht="19.5" customHeight="1" x14ac:dyDescent="0.3">
      <c r="B5" s="11"/>
      <c r="C5" s="11"/>
      <c r="D5" s="11"/>
    </row>
    <row r="6" spans="2:4" ht="18" customHeight="1" x14ac:dyDescent="0.3">
      <c r="B6" s="10" t="s">
        <v>1</v>
      </c>
      <c r="C6" s="10"/>
      <c r="D6" s="10"/>
    </row>
    <row r="7" spans="2:4" ht="18" customHeight="1" x14ac:dyDescent="0.3">
      <c r="B7" s="10"/>
      <c r="C7" s="10"/>
      <c r="D7" s="10"/>
    </row>
    <row r="8" spans="2:4" ht="3.75" customHeight="1" x14ac:dyDescent="0.3">
      <c r="B8" s="12"/>
      <c r="C8" s="12"/>
      <c r="D8" s="12"/>
    </row>
    <row r="9" spans="2:4" ht="9.75" customHeight="1" x14ac:dyDescent="0.3"/>
    <row r="10" spans="2:4" ht="18" customHeight="1" x14ac:dyDescent="0.3">
      <c r="B10" s="13" t="s">
        <v>2</v>
      </c>
      <c r="C10" s="9" t="s">
        <v>3</v>
      </c>
      <c r="D10" s="9"/>
    </row>
    <row r="11" spans="2:4" ht="3" customHeight="1" x14ac:dyDescent="0.3"/>
    <row r="12" spans="2:4" ht="18" customHeight="1" x14ac:dyDescent="0.3">
      <c r="B12" s="15" t="s">
        <v>4</v>
      </c>
      <c r="C12" s="8" t="s">
        <v>5</v>
      </c>
      <c r="D12" s="8"/>
    </row>
    <row r="13" spans="2:4" ht="3" customHeight="1" x14ac:dyDescent="0.3"/>
    <row r="14" spans="2:4" ht="18" customHeight="1" x14ac:dyDescent="0.3">
      <c r="B14" s="13" t="s">
        <v>6</v>
      </c>
      <c r="C14" s="9" t="s">
        <v>7</v>
      </c>
      <c r="D14" s="9"/>
    </row>
    <row r="15" spans="2:4" ht="3" customHeight="1" x14ac:dyDescent="0.3"/>
    <row r="16" spans="2:4" ht="18" customHeight="1" x14ac:dyDescent="0.3">
      <c r="B16" s="15" t="s">
        <v>8</v>
      </c>
      <c r="C16" s="8" t="s">
        <v>9</v>
      </c>
      <c r="D16" s="8"/>
    </row>
    <row r="17" spans="2:4" ht="3" customHeight="1" x14ac:dyDescent="0.3"/>
    <row r="18" spans="2:4" ht="18" customHeight="1" x14ac:dyDescent="0.3">
      <c r="B18" s="13" t="s">
        <v>10</v>
      </c>
      <c r="C18" s="9" t="s">
        <v>11</v>
      </c>
      <c r="D18" s="9"/>
    </row>
    <row r="19" spans="2:4" ht="3" customHeight="1" x14ac:dyDescent="0.3"/>
    <row r="20" spans="2:4" ht="18" customHeight="1" x14ac:dyDescent="0.3">
      <c r="B20" s="15" t="s">
        <v>12</v>
      </c>
      <c r="C20" s="8" t="s">
        <v>13</v>
      </c>
      <c r="D20" s="8"/>
    </row>
    <row r="21" spans="2:4" ht="3" customHeight="1" x14ac:dyDescent="0.3"/>
    <row r="22" spans="2:4" ht="18" customHeight="1" x14ac:dyDescent="0.3">
      <c r="B22" s="13" t="s">
        <v>14</v>
      </c>
      <c r="C22" s="9" t="s">
        <v>15</v>
      </c>
      <c r="D22" s="9"/>
    </row>
    <row r="23" spans="2:4" ht="3" customHeight="1" x14ac:dyDescent="0.3"/>
    <row r="24" spans="2:4" ht="18" customHeight="1" x14ac:dyDescent="0.3">
      <c r="B24" s="15" t="s">
        <v>16</v>
      </c>
      <c r="C24" s="8" t="s">
        <v>17</v>
      </c>
      <c r="D24" s="8"/>
    </row>
    <row r="25" spans="2:4" ht="3" customHeight="1" x14ac:dyDescent="0.3"/>
    <row r="26" spans="2:4" ht="18" customHeight="1" x14ac:dyDescent="0.3">
      <c r="B26" s="13" t="s">
        <v>18</v>
      </c>
      <c r="C26" s="9" t="s">
        <v>19</v>
      </c>
      <c r="D26" s="9"/>
    </row>
    <row r="27" spans="2:4" ht="3" customHeight="1" x14ac:dyDescent="0.3"/>
    <row r="28" spans="2:4" ht="18" customHeight="1" x14ac:dyDescent="0.3">
      <c r="B28" s="15" t="s">
        <v>20</v>
      </c>
      <c r="C28" s="8" t="s">
        <v>21</v>
      </c>
      <c r="D28" s="8"/>
    </row>
    <row r="29" spans="2:4" ht="3" customHeight="1" x14ac:dyDescent="0.3"/>
    <row r="32" spans="2:4" ht="15.75" customHeight="1" x14ac:dyDescent="0.3">
      <c r="B32" s="7" t="s">
        <v>22</v>
      </c>
      <c r="C32" s="7"/>
      <c r="D32" s="7"/>
    </row>
    <row r="33" spans="2:4" ht="15.75" customHeight="1" x14ac:dyDescent="0.3">
      <c r="B33" s="7"/>
      <c r="C33" s="7"/>
      <c r="D33" s="7"/>
    </row>
    <row r="34" spans="2:4" ht="15.75" customHeight="1" x14ac:dyDescent="0.3">
      <c r="B34" s="7"/>
      <c r="C34" s="7"/>
      <c r="D34" s="7"/>
    </row>
    <row r="36" spans="2:4" ht="15" customHeight="1" x14ac:dyDescent="0.3">
      <c r="B36" s="17" t="s">
        <v>23</v>
      </c>
    </row>
    <row r="37" spans="2:4" ht="15.75" customHeight="1" x14ac:dyDescent="0.3">
      <c r="B37" s="18" t="s">
        <v>24</v>
      </c>
      <c r="C37" s="19" t="s">
        <v>25</v>
      </c>
      <c r="D37" s="20" t="s">
        <v>26</v>
      </c>
    </row>
    <row r="38" spans="2:4" ht="15.75" customHeight="1" x14ac:dyDescent="0.3">
      <c r="B38" s="21" t="s">
        <v>27</v>
      </c>
      <c r="C38" s="22" t="s">
        <v>28</v>
      </c>
      <c r="D38" s="23" t="s">
        <v>29</v>
      </c>
    </row>
    <row r="39" spans="2:4" ht="15.75" customHeight="1" x14ac:dyDescent="0.3">
      <c r="B39" s="18" t="s">
        <v>30</v>
      </c>
      <c r="C39" s="19" t="s">
        <v>31</v>
      </c>
      <c r="D39" s="20" t="s">
        <v>32</v>
      </c>
    </row>
    <row r="40" spans="2:4" ht="15.75" customHeight="1" x14ac:dyDescent="0.3">
      <c r="B40" s="21" t="s">
        <v>33</v>
      </c>
      <c r="C40" s="22" t="s">
        <v>34</v>
      </c>
      <c r="D40" s="23" t="s">
        <v>35</v>
      </c>
    </row>
    <row r="41" spans="2:4" ht="15.75" customHeight="1" x14ac:dyDescent="0.3">
      <c r="B41" s="18" t="s">
        <v>36</v>
      </c>
      <c r="C41" s="19" t="s">
        <v>37</v>
      </c>
      <c r="D41" s="20" t="s">
        <v>38</v>
      </c>
    </row>
    <row r="42" spans="2:4" ht="15.75" customHeight="1" x14ac:dyDescent="0.3">
      <c r="B42" s="21" t="s">
        <v>39</v>
      </c>
      <c r="C42" s="22" t="s">
        <v>40</v>
      </c>
      <c r="D42" s="23" t="s">
        <v>41</v>
      </c>
    </row>
  </sheetData>
  <mergeCells count="13">
    <mergeCell ref="C26:D26"/>
    <mergeCell ref="C28:D28"/>
    <mergeCell ref="B32:D34"/>
    <mergeCell ref="C16:D16"/>
    <mergeCell ref="C18:D18"/>
    <mergeCell ref="C20:D20"/>
    <mergeCell ref="C22:D22"/>
    <mergeCell ref="C24:D24"/>
    <mergeCell ref="B2:D5"/>
    <mergeCell ref="B6:D7"/>
    <mergeCell ref="C10:D10"/>
    <mergeCell ref="C12:D12"/>
    <mergeCell ref="C14:D1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1"/>
  <sheetViews>
    <sheetView showGridLines="0" zoomScaleNormal="100" workbookViewId="0">
      <selection activeCell="E7" sqref="E7"/>
    </sheetView>
  </sheetViews>
  <sheetFormatPr defaultColWidth="8.6640625" defaultRowHeight="14.4" x14ac:dyDescent="0.3"/>
  <cols>
    <col min="1" max="1" width="3" style="63" customWidth="1"/>
    <col min="2" max="2" width="29.77734375" style="63" bestFit="1" customWidth="1"/>
    <col min="3" max="3" width="20" style="63" customWidth="1"/>
    <col min="4" max="4" width="23.21875" style="63" customWidth="1"/>
    <col min="5" max="5" width="46.21875" style="63" customWidth="1"/>
    <col min="6" max="6" width="110.77734375" style="63" customWidth="1"/>
    <col min="7" max="16384" width="8.6640625" style="63"/>
  </cols>
  <sheetData>
    <row r="1" spans="2:6" ht="15.6" x14ac:dyDescent="0.3">
      <c r="B1" s="6" t="s">
        <v>42</v>
      </c>
      <c r="C1" s="6"/>
      <c r="D1" s="6"/>
      <c r="E1" s="6"/>
      <c r="F1" s="6"/>
    </row>
    <row r="2" spans="2:6" ht="21" customHeight="1" x14ac:dyDescent="0.3">
      <c r="B2" s="5" t="s">
        <v>43</v>
      </c>
      <c r="C2" s="5"/>
      <c r="D2" s="5"/>
      <c r="E2" s="5"/>
      <c r="F2" s="5"/>
    </row>
    <row r="4" spans="2:6" x14ac:dyDescent="0.3">
      <c r="B4" s="24" t="s">
        <v>44</v>
      </c>
      <c r="C4" s="24" t="s">
        <v>12</v>
      </c>
      <c r="D4" s="24" t="s">
        <v>45</v>
      </c>
      <c r="E4" s="24" t="s">
        <v>46</v>
      </c>
      <c r="F4" s="24" t="s">
        <v>47</v>
      </c>
    </row>
    <row r="5" spans="2:6" ht="76.2" customHeight="1" x14ac:dyDescent="0.3">
      <c r="B5" s="14" t="s">
        <v>48</v>
      </c>
      <c r="C5" s="64" t="s">
        <v>49</v>
      </c>
      <c r="D5" s="64" t="s">
        <v>50</v>
      </c>
      <c r="E5" s="64" t="s">
        <v>51</v>
      </c>
      <c r="F5" s="64" t="s">
        <v>52</v>
      </c>
    </row>
    <row r="6" spans="2:6" ht="76.2" customHeight="1" x14ac:dyDescent="0.3">
      <c r="B6" s="16" t="s">
        <v>53</v>
      </c>
      <c r="C6" s="65" t="s">
        <v>54</v>
      </c>
      <c r="D6" s="65" t="s">
        <v>55</v>
      </c>
      <c r="E6" s="65" t="s">
        <v>56</v>
      </c>
      <c r="F6" s="65" t="s">
        <v>57</v>
      </c>
    </row>
    <row r="7" spans="2:6" ht="60" customHeight="1" x14ac:dyDescent="0.3">
      <c r="B7" s="14" t="s">
        <v>58</v>
      </c>
      <c r="C7" s="64" t="s">
        <v>59</v>
      </c>
      <c r="D7" s="64" t="s">
        <v>60</v>
      </c>
      <c r="E7" s="64" t="s">
        <v>61</v>
      </c>
      <c r="F7" s="64" t="s">
        <v>62</v>
      </c>
    </row>
    <row r="8" spans="2:6" ht="91.2" customHeight="1" x14ac:dyDescent="0.3">
      <c r="B8" s="25" t="s">
        <v>63</v>
      </c>
      <c r="C8" s="66" t="s">
        <v>64</v>
      </c>
      <c r="D8" s="66" t="s">
        <v>65</v>
      </c>
      <c r="E8" s="66" t="s">
        <v>66</v>
      </c>
      <c r="F8" s="66" t="s">
        <v>67</v>
      </c>
    </row>
    <row r="10" spans="2:6" ht="32.4" customHeight="1" x14ac:dyDescent="0.3">
      <c r="B10" s="67" t="s">
        <v>68</v>
      </c>
      <c r="C10" s="67"/>
      <c r="D10" s="67"/>
      <c r="E10" s="67"/>
      <c r="F10" s="67"/>
    </row>
    <row r="11" spans="2:6" ht="45.6" customHeight="1" x14ac:dyDescent="0.3">
      <c r="B11" s="68" t="s">
        <v>69</v>
      </c>
      <c r="C11" s="68"/>
      <c r="D11" s="68"/>
      <c r="E11" s="68"/>
      <c r="F11" s="68"/>
    </row>
  </sheetData>
  <mergeCells count="4">
    <mergeCell ref="B1:F1"/>
    <mergeCell ref="B2:F2"/>
    <mergeCell ref="B10:F10"/>
    <mergeCell ref="B11:F1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3"/>
  <sheetViews>
    <sheetView showGridLines="0" zoomScaleNormal="100" workbookViewId="0">
      <selection activeCell="B12" sqref="B12:G12"/>
    </sheetView>
  </sheetViews>
  <sheetFormatPr defaultColWidth="8.6640625" defaultRowHeight="14.4" x14ac:dyDescent="0.3"/>
  <cols>
    <col min="1" max="1" width="3" customWidth="1"/>
    <col min="2" max="2" width="28" customWidth="1"/>
    <col min="3" max="5" width="20" customWidth="1"/>
    <col min="6" max="7" width="22" customWidth="1"/>
  </cols>
  <sheetData>
    <row r="1" spans="2:7" ht="27.75" customHeight="1" x14ac:dyDescent="0.3">
      <c r="B1" s="6" t="s">
        <v>70</v>
      </c>
      <c r="C1" s="6"/>
      <c r="D1" s="6"/>
      <c r="E1" s="6"/>
      <c r="F1" s="6"/>
      <c r="G1" s="6"/>
    </row>
    <row r="2" spans="2:7" ht="49.5" customHeight="1" x14ac:dyDescent="0.3">
      <c r="B2" s="5" t="s">
        <v>71</v>
      </c>
      <c r="C2" s="5"/>
      <c r="D2" s="5"/>
      <c r="E2" s="5"/>
      <c r="F2" s="5"/>
      <c r="G2" s="5"/>
    </row>
    <row r="3" spans="2:7" ht="7.5" customHeight="1" x14ac:dyDescent="0.3"/>
    <row r="4" spans="2:7" ht="24" customHeight="1" x14ac:dyDescent="0.3">
      <c r="B4" s="26" t="s">
        <v>72</v>
      </c>
      <c r="C4" s="26" t="s">
        <v>73</v>
      </c>
      <c r="D4" s="26" t="s">
        <v>74</v>
      </c>
      <c r="E4" s="26" t="s">
        <v>75</v>
      </c>
      <c r="F4" s="26" t="s">
        <v>76</v>
      </c>
      <c r="G4" s="26" t="s">
        <v>77</v>
      </c>
    </row>
    <row r="5" spans="2:7" ht="21.75" customHeight="1" x14ac:dyDescent="0.3">
      <c r="B5" s="27" t="s">
        <v>78</v>
      </c>
      <c r="C5" s="28">
        <v>120.5</v>
      </c>
      <c r="D5" s="28">
        <v>15</v>
      </c>
      <c r="E5" s="29">
        <f>C5+D5</f>
        <v>135.5</v>
      </c>
      <c r="F5" s="30">
        <f>D5/E5</f>
        <v>0.11070110701107011</v>
      </c>
      <c r="G5" s="31">
        <f>1-F5</f>
        <v>0.88929889298892983</v>
      </c>
    </row>
    <row r="6" spans="2:7" ht="21.75" customHeight="1" x14ac:dyDescent="0.3">
      <c r="B6" s="32" t="s">
        <v>79</v>
      </c>
      <c r="C6" s="33">
        <v>120.5</v>
      </c>
      <c r="D6" s="33">
        <v>17.5</v>
      </c>
      <c r="E6" s="34">
        <f>C6+D6</f>
        <v>138</v>
      </c>
      <c r="F6" s="35">
        <f>D6/E6</f>
        <v>0.12681159420289856</v>
      </c>
      <c r="G6" s="36">
        <f>1-F6</f>
        <v>0.87318840579710144</v>
      </c>
    </row>
    <row r="7" spans="2:7" ht="21.75" customHeight="1" x14ac:dyDescent="0.3">
      <c r="B7" s="27" t="s">
        <v>80</v>
      </c>
      <c r="C7" s="28">
        <v>120.5</v>
      </c>
      <c r="D7" s="28">
        <v>20</v>
      </c>
      <c r="E7" s="29">
        <f>C7+D7</f>
        <v>140.5</v>
      </c>
      <c r="F7" s="30">
        <f>D7/E7</f>
        <v>0.14234875444839859</v>
      </c>
      <c r="G7" s="31">
        <f>1-F7</f>
        <v>0.85765124555160144</v>
      </c>
    </row>
    <row r="8" spans="2:7" ht="7.5" customHeight="1" x14ac:dyDescent="0.3"/>
    <row r="9" spans="2:7" ht="25.5" customHeight="1" x14ac:dyDescent="0.3">
      <c r="B9" s="3" t="s">
        <v>81</v>
      </c>
      <c r="C9" s="3"/>
      <c r="D9" s="3"/>
      <c r="E9" s="3"/>
      <c r="F9" s="3"/>
      <c r="G9" s="3"/>
    </row>
    <row r="10" spans="2:7" ht="21.75" customHeight="1" x14ac:dyDescent="0.3">
      <c r="B10" s="37" t="s">
        <v>82</v>
      </c>
      <c r="C10" s="33">
        <v>120.5</v>
      </c>
      <c r="D10" s="33">
        <v>25</v>
      </c>
      <c r="E10" s="38">
        <f>C10+D10</f>
        <v>145.5</v>
      </c>
      <c r="F10" s="39">
        <f>D10/E10</f>
        <v>0.1718213058419244</v>
      </c>
      <c r="G10" s="39">
        <f>1-F10</f>
        <v>0.82817869415807555</v>
      </c>
    </row>
    <row r="11" spans="2:7" ht="7.5" customHeight="1" x14ac:dyDescent="0.3"/>
    <row r="12" spans="2:7" ht="69.75" customHeight="1" x14ac:dyDescent="0.3">
      <c r="B12" s="2" t="s">
        <v>193</v>
      </c>
      <c r="C12" s="2"/>
      <c r="D12" s="2"/>
      <c r="E12" s="2"/>
      <c r="F12" s="2"/>
      <c r="G12" s="2"/>
    </row>
    <row r="13" spans="2:7" ht="58.2" customHeight="1" x14ac:dyDescent="0.3">
      <c r="B13" s="1" t="s">
        <v>71</v>
      </c>
      <c r="C13" s="1"/>
      <c r="D13" s="1"/>
      <c r="E13" s="1"/>
      <c r="F13" s="1"/>
      <c r="G13" s="1"/>
    </row>
  </sheetData>
  <mergeCells count="5">
    <mergeCell ref="B1:G1"/>
    <mergeCell ref="B2:G2"/>
    <mergeCell ref="B9:G9"/>
    <mergeCell ref="B12:G12"/>
    <mergeCell ref="B13:G13"/>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3"/>
  <sheetViews>
    <sheetView showGridLines="0" topLeftCell="A5" zoomScaleNormal="100" workbookViewId="0">
      <selection activeCell="E11" sqref="E11"/>
    </sheetView>
  </sheetViews>
  <sheetFormatPr defaultColWidth="8.6640625" defaultRowHeight="14.4" x14ac:dyDescent="0.3"/>
  <cols>
    <col min="1" max="1" width="3" style="63" customWidth="1"/>
    <col min="2" max="2" width="32" style="63" customWidth="1"/>
    <col min="3" max="3" width="14" style="63" customWidth="1"/>
    <col min="4" max="4" width="8" style="63" customWidth="1"/>
    <col min="5" max="5" width="14" style="63" customWidth="1"/>
    <col min="6" max="6" width="8" style="63" customWidth="1"/>
    <col min="7" max="7" width="14" style="63" customWidth="1"/>
    <col min="8" max="8" width="8" style="63" customWidth="1"/>
    <col min="9" max="9" width="78.88671875" style="63" customWidth="1"/>
    <col min="10" max="16384" width="8.6640625" style="63"/>
  </cols>
  <sheetData>
    <row r="1" spans="2:9" ht="27.75" customHeight="1" x14ac:dyDescent="0.3">
      <c r="B1" s="6" t="s">
        <v>83</v>
      </c>
      <c r="C1" s="6"/>
      <c r="D1" s="6"/>
      <c r="E1" s="6"/>
      <c r="F1" s="6"/>
      <c r="G1" s="6"/>
      <c r="H1" s="6"/>
      <c r="I1" s="6"/>
    </row>
    <row r="2" spans="2:9" ht="13.5" customHeight="1" x14ac:dyDescent="0.3">
      <c r="B2" s="5" t="s">
        <v>84</v>
      </c>
      <c r="C2" s="5"/>
      <c r="D2" s="5"/>
      <c r="E2" s="5"/>
      <c r="F2" s="5"/>
      <c r="G2" s="5"/>
      <c r="H2" s="5"/>
      <c r="I2" s="5"/>
    </row>
    <row r="3" spans="2:9" ht="7.5" customHeight="1" x14ac:dyDescent="0.3"/>
    <row r="4" spans="2:9" ht="27.75" customHeight="1" x14ac:dyDescent="0.3">
      <c r="B4" s="24" t="s">
        <v>85</v>
      </c>
      <c r="C4" s="24" t="s">
        <v>86</v>
      </c>
      <c r="D4" s="24" t="s">
        <v>87</v>
      </c>
      <c r="E4" s="24" t="s">
        <v>88</v>
      </c>
      <c r="F4" s="24" t="s">
        <v>87</v>
      </c>
      <c r="G4" s="24" t="s">
        <v>89</v>
      </c>
      <c r="H4" s="24" t="s">
        <v>87</v>
      </c>
      <c r="I4" s="24" t="s">
        <v>90</v>
      </c>
    </row>
    <row r="5" spans="2:9" ht="67.5" customHeight="1" x14ac:dyDescent="0.3">
      <c r="B5" s="40" t="s">
        <v>91</v>
      </c>
      <c r="C5" s="28">
        <v>0.55000000000000004</v>
      </c>
      <c r="D5" s="30">
        <f>C5/C11</f>
        <v>4.1044776119402986E-2</v>
      </c>
      <c r="E5" s="28">
        <v>0.85</v>
      </c>
      <c r="F5" s="30">
        <f>E5/E11</f>
        <v>5.2959501557632398E-2</v>
      </c>
      <c r="G5" s="28">
        <v>1.5</v>
      </c>
      <c r="H5" s="30">
        <f>G5/G11</f>
        <v>8.2191780821917804E-2</v>
      </c>
      <c r="I5" s="69" t="s">
        <v>92</v>
      </c>
    </row>
    <row r="6" spans="2:9" ht="67.5" customHeight="1" x14ac:dyDescent="0.3">
      <c r="B6" s="41" t="s">
        <v>93</v>
      </c>
      <c r="C6" s="33">
        <v>4.5</v>
      </c>
      <c r="D6" s="35">
        <f>C6/C11</f>
        <v>0.33582089552238803</v>
      </c>
      <c r="E6" s="33">
        <v>4.5</v>
      </c>
      <c r="F6" s="35">
        <f>E6/E11</f>
        <v>0.28037383177570091</v>
      </c>
      <c r="G6" s="33">
        <v>4.5</v>
      </c>
      <c r="H6" s="35">
        <f>G6/G11</f>
        <v>0.24657534246575341</v>
      </c>
      <c r="I6" s="70" t="s">
        <v>94</v>
      </c>
    </row>
    <row r="7" spans="2:9" ht="67.5" customHeight="1" x14ac:dyDescent="0.3">
      <c r="B7" s="40" t="s">
        <v>95</v>
      </c>
      <c r="C7" s="28">
        <v>0.45</v>
      </c>
      <c r="D7" s="30">
        <f>C7/C11</f>
        <v>3.3582089552238806E-2</v>
      </c>
      <c r="E7" s="28">
        <v>0.65</v>
      </c>
      <c r="F7" s="30">
        <f>E7/E11</f>
        <v>4.0498442367601244E-2</v>
      </c>
      <c r="G7" s="28">
        <v>0.8</v>
      </c>
      <c r="H7" s="30">
        <f>G7/G11</f>
        <v>4.3835616438356165E-2</v>
      </c>
      <c r="I7" s="69" t="s">
        <v>96</v>
      </c>
    </row>
    <row r="8" spans="2:9" ht="67.5" customHeight="1" x14ac:dyDescent="0.3">
      <c r="B8" s="41" t="s">
        <v>97</v>
      </c>
      <c r="C8" s="33">
        <v>1.5</v>
      </c>
      <c r="D8" s="35">
        <f>C8/C11</f>
        <v>0.11194029850746269</v>
      </c>
      <c r="E8" s="33">
        <v>1.9</v>
      </c>
      <c r="F8" s="35">
        <f>E8/E11</f>
        <v>0.11838006230529594</v>
      </c>
      <c r="G8" s="33">
        <v>2.2000000000000002</v>
      </c>
      <c r="H8" s="35">
        <f>G8/G11</f>
        <v>0.12054794520547946</v>
      </c>
      <c r="I8" s="70" t="s">
        <v>98</v>
      </c>
    </row>
    <row r="9" spans="2:9" ht="67.5" customHeight="1" x14ac:dyDescent="0.3">
      <c r="B9" s="40" t="s">
        <v>99</v>
      </c>
      <c r="C9" s="28">
        <v>5.75</v>
      </c>
      <c r="D9" s="30">
        <f>C9/C11</f>
        <v>0.42910447761194026</v>
      </c>
      <c r="E9" s="28">
        <v>7.3</v>
      </c>
      <c r="F9" s="30">
        <f>E9/E11</f>
        <v>0.45482866043613707</v>
      </c>
      <c r="G9" s="28">
        <v>8</v>
      </c>
      <c r="H9" s="30">
        <f>G9/G11</f>
        <v>0.43835616438356162</v>
      </c>
      <c r="I9" s="69" t="s">
        <v>192</v>
      </c>
    </row>
    <row r="10" spans="2:9" ht="67.5" customHeight="1" x14ac:dyDescent="0.3">
      <c r="B10" s="41" t="s">
        <v>100</v>
      </c>
      <c r="C10" s="33">
        <v>0.65</v>
      </c>
      <c r="D10" s="35">
        <f>C10/C11</f>
        <v>4.8507462686567165E-2</v>
      </c>
      <c r="E10" s="33">
        <v>0.85</v>
      </c>
      <c r="F10" s="35">
        <f>E10/E11</f>
        <v>5.2959501557632398E-2</v>
      </c>
      <c r="G10" s="33">
        <v>1.25</v>
      </c>
      <c r="H10" s="35">
        <f>G10/G11</f>
        <v>6.8493150684931503E-2</v>
      </c>
      <c r="I10" s="70" t="s">
        <v>101</v>
      </c>
    </row>
    <row r="11" spans="2:9" ht="21.75" customHeight="1" x14ac:dyDescent="0.3">
      <c r="B11" s="42" t="s">
        <v>102</v>
      </c>
      <c r="C11" s="43">
        <f>SUM(C5:C10)</f>
        <v>13.4</v>
      </c>
      <c r="D11" s="44">
        <v>1</v>
      </c>
      <c r="E11" s="43">
        <f>SUM(E5:E10)</f>
        <v>16.05</v>
      </c>
      <c r="F11" s="44">
        <v>1</v>
      </c>
      <c r="G11" s="43">
        <f>SUM(G5:G10)</f>
        <v>18.25</v>
      </c>
      <c r="H11" s="44">
        <v>1</v>
      </c>
      <c r="I11" s="42" t="s">
        <v>103</v>
      </c>
    </row>
    <row r="12" spans="2:9" ht="7.5" customHeight="1" x14ac:dyDescent="0.3"/>
    <row r="13" spans="2:9" ht="36" customHeight="1" x14ac:dyDescent="0.3">
      <c r="B13" s="67" t="s">
        <v>104</v>
      </c>
      <c r="C13" s="67"/>
      <c r="D13" s="67"/>
      <c r="E13" s="67"/>
      <c r="F13" s="67"/>
      <c r="G13" s="67"/>
      <c r="H13" s="67"/>
      <c r="I13" s="67"/>
    </row>
  </sheetData>
  <mergeCells count="3">
    <mergeCell ref="B1:I1"/>
    <mergeCell ref="B2:I2"/>
    <mergeCell ref="B13:I13"/>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19"/>
  <sheetViews>
    <sheetView showGridLines="0" zoomScaleNormal="100" workbookViewId="0">
      <selection activeCell="D11" sqref="D11"/>
    </sheetView>
  </sheetViews>
  <sheetFormatPr defaultColWidth="8.6640625" defaultRowHeight="14.4" x14ac:dyDescent="0.3"/>
  <cols>
    <col min="1" max="1" width="3" customWidth="1"/>
    <col min="2" max="2" width="38.33203125" bestFit="1" customWidth="1"/>
    <col min="3" max="5" width="16" customWidth="1"/>
    <col min="6" max="6" width="14" customWidth="1"/>
    <col min="7" max="7" width="12" customWidth="1"/>
    <col min="8" max="8" width="14" customWidth="1"/>
    <col min="9" max="9" width="30" customWidth="1"/>
  </cols>
  <sheetData>
    <row r="1" spans="2:9" ht="27.75" customHeight="1" x14ac:dyDescent="0.3">
      <c r="B1" s="6" t="s">
        <v>105</v>
      </c>
      <c r="C1" s="6"/>
      <c r="D1" s="6"/>
      <c r="E1" s="6"/>
      <c r="F1" s="6"/>
      <c r="G1" s="6"/>
      <c r="H1" s="6"/>
      <c r="I1" s="6"/>
    </row>
    <row r="2" spans="2:9" ht="13.5" customHeight="1" x14ac:dyDescent="0.3">
      <c r="B2" s="5" t="s">
        <v>106</v>
      </c>
      <c r="C2" s="5"/>
      <c r="D2" s="5"/>
      <c r="E2" s="5"/>
      <c r="F2" s="5"/>
      <c r="G2" s="5"/>
      <c r="H2" s="5"/>
      <c r="I2" s="5"/>
    </row>
    <row r="3" spans="2:9" ht="7.5" customHeight="1" x14ac:dyDescent="0.3"/>
    <row r="4" spans="2:9" ht="25.5" customHeight="1" x14ac:dyDescent="0.3">
      <c r="B4" s="24" t="s">
        <v>107</v>
      </c>
      <c r="C4" s="24" t="s">
        <v>108</v>
      </c>
      <c r="D4" s="24" t="s">
        <v>109</v>
      </c>
      <c r="E4" s="24" t="s">
        <v>110</v>
      </c>
      <c r="F4" s="24" t="s">
        <v>111</v>
      </c>
      <c r="G4" s="24" t="s">
        <v>112</v>
      </c>
      <c r="H4" s="24" t="s">
        <v>113</v>
      </c>
      <c r="I4" s="24" t="s">
        <v>114</v>
      </c>
    </row>
    <row r="5" spans="2:9" ht="19.5" customHeight="1" x14ac:dyDescent="0.3">
      <c r="B5" s="45" t="s">
        <v>115</v>
      </c>
      <c r="C5" s="46">
        <v>190000</v>
      </c>
      <c r="D5" s="47">
        <f t="shared" ref="D5:D16" si="0">C5*G5</f>
        <v>190000</v>
      </c>
      <c r="E5" s="47">
        <f t="shared" ref="E5:E16" si="1">C5*G5</f>
        <v>190000</v>
      </c>
      <c r="F5" s="48">
        <f t="shared" ref="F5:F16" si="2">D5+E5</f>
        <v>380000</v>
      </c>
      <c r="G5" s="49">
        <v>1</v>
      </c>
      <c r="H5" s="50" t="s">
        <v>116</v>
      </c>
      <c r="I5" s="51" t="s">
        <v>117</v>
      </c>
    </row>
    <row r="6" spans="2:9" ht="19.5" customHeight="1" x14ac:dyDescent="0.3">
      <c r="B6" s="52" t="s">
        <v>118</v>
      </c>
      <c r="C6" s="53">
        <v>190000</v>
      </c>
      <c r="D6" s="54">
        <f t="shared" si="0"/>
        <v>190000</v>
      </c>
      <c r="E6" s="54">
        <f t="shared" si="1"/>
        <v>190000</v>
      </c>
      <c r="F6" s="55">
        <f t="shared" si="2"/>
        <v>380000</v>
      </c>
      <c r="G6" s="56">
        <v>1</v>
      </c>
      <c r="H6" s="57" t="s">
        <v>116</v>
      </c>
      <c r="I6" s="58" t="s">
        <v>117</v>
      </c>
    </row>
    <row r="7" spans="2:9" ht="19.5" customHeight="1" x14ac:dyDescent="0.3">
      <c r="B7" s="16" t="s">
        <v>119</v>
      </c>
      <c r="C7" s="46">
        <v>190000</v>
      </c>
      <c r="D7" s="47">
        <f t="shared" si="0"/>
        <v>190000</v>
      </c>
      <c r="E7" s="47">
        <f t="shared" si="1"/>
        <v>190000</v>
      </c>
      <c r="F7" s="48">
        <f t="shared" si="2"/>
        <v>380000</v>
      </c>
      <c r="G7" s="49">
        <v>1</v>
      </c>
      <c r="H7" s="50" t="s">
        <v>120</v>
      </c>
      <c r="I7" s="51" t="s">
        <v>121</v>
      </c>
    </row>
    <row r="8" spans="2:9" ht="19.5" customHeight="1" x14ac:dyDescent="0.3">
      <c r="B8" s="14" t="s">
        <v>122</v>
      </c>
      <c r="C8" s="53">
        <v>170000</v>
      </c>
      <c r="D8" s="54">
        <f t="shared" si="0"/>
        <v>170000</v>
      </c>
      <c r="E8" s="54">
        <f t="shared" si="1"/>
        <v>170000</v>
      </c>
      <c r="F8" s="55">
        <f t="shared" si="2"/>
        <v>340000</v>
      </c>
      <c r="G8" s="56">
        <v>1</v>
      </c>
      <c r="H8" s="57" t="s">
        <v>123</v>
      </c>
      <c r="I8" s="58" t="s">
        <v>124</v>
      </c>
    </row>
    <row r="9" spans="2:9" ht="19.5" customHeight="1" x14ac:dyDescent="0.3">
      <c r="B9" s="16" t="s">
        <v>125</v>
      </c>
      <c r="C9" s="46">
        <v>170000</v>
      </c>
      <c r="D9" s="47">
        <f t="shared" si="0"/>
        <v>170000</v>
      </c>
      <c r="E9" s="47">
        <f t="shared" si="1"/>
        <v>170000</v>
      </c>
      <c r="F9" s="48">
        <f t="shared" si="2"/>
        <v>340000</v>
      </c>
      <c r="G9" s="49">
        <v>1</v>
      </c>
      <c r="H9" s="50" t="s">
        <v>126</v>
      </c>
      <c r="I9" s="51" t="s">
        <v>121</v>
      </c>
    </row>
    <row r="10" spans="2:9" ht="19.5" customHeight="1" x14ac:dyDescent="0.3">
      <c r="B10" s="14" t="s">
        <v>127</v>
      </c>
      <c r="C10" s="53">
        <v>190000</v>
      </c>
      <c r="D10" s="54">
        <f t="shared" si="0"/>
        <v>190000</v>
      </c>
      <c r="E10" s="54">
        <f t="shared" si="1"/>
        <v>190000</v>
      </c>
      <c r="F10" s="55">
        <f t="shared" si="2"/>
        <v>380000</v>
      </c>
      <c r="G10" s="56">
        <v>1</v>
      </c>
      <c r="H10" s="57" t="s">
        <v>128</v>
      </c>
      <c r="I10" s="58" t="s">
        <v>121</v>
      </c>
    </row>
    <row r="11" spans="2:9" ht="19.5" customHeight="1" x14ac:dyDescent="0.3">
      <c r="B11" s="16" t="s">
        <v>129</v>
      </c>
      <c r="C11" s="46">
        <v>170000</v>
      </c>
      <c r="D11" s="47">
        <f t="shared" si="0"/>
        <v>170000</v>
      </c>
      <c r="E11" s="47">
        <f t="shared" si="1"/>
        <v>170000</v>
      </c>
      <c r="F11" s="48">
        <f t="shared" si="2"/>
        <v>340000</v>
      </c>
      <c r="G11" s="49">
        <v>1</v>
      </c>
      <c r="H11" s="50" t="s">
        <v>130</v>
      </c>
      <c r="I11" s="51" t="s">
        <v>131</v>
      </c>
    </row>
    <row r="12" spans="2:9" ht="19.5" customHeight="1" x14ac:dyDescent="0.3">
      <c r="B12" s="14" t="s">
        <v>132</v>
      </c>
      <c r="C12" s="53">
        <v>110000</v>
      </c>
      <c r="D12" s="54">
        <f t="shared" si="0"/>
        <v>330000</v>
      </c>
      <c r="E12" s="54">
        <f t="shared" si="1"/>
        <v>330000</v>
      </c>
      <c r="F12" s="55">
        <f t="shared" si="2"/>
        <v>660000</v>
      </c>
      <c r="G12" s="56">
        <v>3</v>
      </c>
      <c r="H12" s="57" t="s">
        <v>133</v>
      </c>
      <c r="I12" s="58" t="s">
        <v>134</v>
      </c>
    </row>
    <row r="13" spans="2:9" ht="19.5" customHeight="1" x14ac:dyDescent="0.3">
      <c r="B13" s="16" t="s">
        <v>135</v>
      </c>
      <c r="C13" s="46">
        <v>100000</v>
      </c>
      <c r="D13" s="47">
        <f t="shared" si="0"/>
        <v>100000</v>
      </c>
      <c r="E13" s="47">
        <f t="shared" si="1"/>
        <v>100000</v>
      </c>
      <c r="F13" s="48">
        <f t="shared" si="2"/>
        <v>200000</v>
      </c>
      <c r="G13" s="49">
        <v>1</v>
      </c>
      <c r="H13" s="50" t="s">
        <v>130</v>
      </c>
      <c r="I13" s="51" t="s">
        <v>121</v>
      </c>
    </row>
    <row r="14" spans="2:9" ht="19.5" customHeight="1" x14ac:dyDescent="0.3">
      <c r="B14" s="14" t="s">
        <v>136</v>
      </c>
      <c r="C14" s="53">
        <v>110000</v>
      </c>
      <c r="D14" s="54">
        <f t="shared" si="0"/>
        <v>110000</v>
      </c>
      <c r="E14" s="54">
        <f t="shared" si="1"/>
        <v>110000</v>
      </c>
      <c r="F14" s="55">
        <f t="shared" si="2"/>
        <v>220000</v>
      </c>
      <c r="G14" s="56">
        <v>1</v>
      </c>
      <c r="H14" s="57" t="s">
        <v>137</v>
      </c>
      <c r="I14" s="58" t="s">
        <v>121</v>
      </c>
    </row>
    <row r="15" spans="2:9" ht="19.5" customHeight="1" x14ac:dyDescent="0.3">
      <c r="B15" s="16" t="s">
        <v>138</v>
      </c>
      <c r="C15" s="46">
        <v>85000</v>
      </c>
      <c r="D15" s="47">
        <f t="shared" si="0"/>
        <v>85000</v>
      </c>
      <c r="E15" s="47">
        <f t="shared" si="1"/>
        <v>85000</v>
      </c>
      <c r="F15" s="48">
        <f t="shared" si="2"/>
        <v>170000</v>
      </c>
      <c r="G15" s="49">
        <v>1</v>
      </c>
      <c r="H15" s="50" t="s">
        <v>130</v>
      </c>
      <c r="I15" s="51" t="s">
        <v>139</v>
      </c>
    </row>
    <row r="16" spans="2:9" ht="19.5" customHeight="1" x14ac:dyDescent="0.3">
      <c r="B16" s="14" t="s">
        <v>140</v>
      </c>
      <c r="C16" s="53">
        <v>60000</v>
      </c>
      <c r="D16" s="54">
        <f t="shared" si="0"/>
        <v>120000</v>
      </c>
      <c r="E16" s="54">
        <f t="shared" si="1"/>
        <v>120000</v>
      </c>
      <c r="F16" s="55">
        <f t="shared" si="2"/>
        <v>240000</v>
      </c>
      <c r="G16" s="56">
        <v>2</v>
      </c>
      <c r="H16" s="57" t="s">
        <v>141</v>
      </c>
      <c r="I16" s="58" t="s">
        <v>142</v>
      </c>
    </row>
    <row r="17" spans="2:9" ht="21.75" customHeight="1" x14ac:dyDescent="0.3">
      <c r="B17" s="42" t="s">
        <v>143</v>
      </c>
      <c r="D17" s="59">
        <f>SUM(D5:D16)</f>
        <v>2015000</v>
      </c>
      <c r="E17" s="59">
        <f>SUM(E5:E16)</f>
        <v>2015000</v>
      </c>
      <c r="F17" s="59">
        <f>SUM(F5:F16)</f>
        <v>4030000</v>
      </c>
      <c r="G17" s="60">
        <f>SUM(G5:G16)</f>
        <v>15</v>
      </c>
    </row>
    <row r="18" spans="2:9" ht="7.5" customHeight="1" x14ac:dyDescent="0.3"/>
    <row r="19" spans="2:9" ht="36" customHeight="1" x14ac:dyDescent="0.3">
      <c r="B19" s="4" t="s">
        <v>144</v>
      </c>
      <c r="C19" s="4"/>
      <c r="D19" s="4"/>
      <c r="E19" s="4"/>
      <c r="F19" s="4"/>
      <c r="G19" s="4"/>
      <c r="H19" s="4"/>
      <c r="I19" s="4"/>
    </row>
  </sheetData>
  <mergeCells count="3">
    <mergeCell ref="B1:I1"/>
    <mergeCell ref="B2:I2"/>
    <mergeCell ref="B19:I1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4"/>
  <sheetViews>
    <sheetView showGridLines="0" tabSelected="1" topLeftCell="A9" zoomScaleNormal="100" workbookViewId="0">
      <selection activeCell="E6" sqref="E6"/>
    </sheetView>
  </sheetViews>
  <sheetFormatPr defaultColWidth="8.6640625" defaultRowHeight="14.4" x14ac:dyDescent="0.3"/>
  <cols>
    <col min="1" max="1" width="3" style="63" customWidth="1"/>
    <col min="2" max="2" width="14" style="63" customWidth="1"/>
    <col min="3" max="3" width="30" style="63" customWidth="1"/>
    <col min="4" max="4" width="26" style="63" customWidth="1"/>
    <col min="5" max="5" width="62.5546875" style="63" customWidth="1"/>
    <col min="6" max="6" width="84.33203125" style="63" customWidth="1"/>
    <col min="7" max="16384" width="8.6640625" style="63"/>
  </cols>
  <sheetData>
    <row r="1" spans="2:6" ht="27.75" customHeight="1" x14ac:dyDescent="0.3">
      <c r="B1" s="6" t="s">
        <v>145</v>
      </c>
      <c r="C1" s="6"/>
      <c r="D1" s="6"/>
      <c r="E1" s="6"/>
      <c r="F1" s="6"/>
    </row>
    <row r="2" spans="2:6" ht="13.5" customHeight="1" x14ac:dyDescent="0.3">
      <c r="B2" s="5" t="s">
        <v>146</v>
      </c>
      <c r="C2" s="5"/>
      <c r="D2" s="5"/>
      <c r="E2" s="5"/>
      <c r="F2" s="5"/>
    </row>
    <row r="3" spans="2:6" ht="7.5" customHeight="1" x14ac:dyDescent="0.3"/>
    <row r="4" spans="2:6" ht="25.5" customHeight="1" x14ac:dyDescent="0.3">
      <c r="B4" s="24" t="s">
        <v>147</v>
      </c>
      <c r="C4" s="24" t="s">
        <v>148</v>
      </c>
      <c r="D4" s="24" t="s">
        <v>149</v>
      </c>
      <c r="E4" s="24" t="s">
        <v>150</v>
      </c>
      <c r="F4" s="24" t="s">
        <v>151</v>
      </c>
    </row>
    <row r="5" spans="2:6" ht="72" customHeight="1" x14ac:dyDescent="0.3">
      <c r="B5" s="61" t="s">
        <v>152</v>
      </c>
      <c r="C5" s="71" t="s">
        <v>153</v>
      </c>
      <c r="D5" s="69" t="s">
        <v>154</v>
      </c>
      <c r="E5" s="69" t="s">
        <v>155</v>
      </c>
      <c r="F5" s="69" t="s">
        <v>156</v>
      </c>
    </row>
    <row r="6" spans="2:6" ht="72" customHeight="1" x14ac:dyDescent="0.3">
      <c r="B6" s="62" t="s">
        <v>120</v>
      </c>
      <c r="C6" s="72" t="s">
        <v>157</v>
      </c>
      <c r="D6" s="70" t="s">
        <v>158</v>
      </c>
      <c r="E6" s="70" t="s">
        <v>159</v>
      </c>
      <c r="F6" s="70" t="s">
        <v>160</v>
      </c>
    </row>
    <row r="7" spans="2:6" ht="72" customHeight="1" x14ac:dyDescent="0.3">
      <c r="B7" s="61" t="s">
        <v>161</v>
      </c>
      <c r="C7" s="71" t="s">
        <v>162</v>
      </c>
      <c r="D7" s="69" t="s">
        <v>163</v>
      </c>
      <c r="E7" s="69" t="s">
        <v>164</v>
      </c>
      <c r="F7" s="69" t="s">
        <v>165</v>
      </c>
    </row>
    <row r="8" spans="2:6" ht="72" customHeight="1" x14ac:dyDescent="0.3">
      <c r="B8" s="62" t="s">
        <v>166</v>
      </c>
      <c r="C8" s="72" t="s">
        <v>167</v>
      </c>
      <c r="D8" s="70" t="s">
        <v>168</v>
      </c>
      <c r="E8" s="70" t="s">
        <v>169</v>
      </c>
      <c r="F8" s="70" t="s">
        <v>170</v>
      </c>
    </row>
    <row r="9" spans="2:6" ht="72" customHeight="1" x14ac:dyDescent="0.3">
      <c r="B9" s="61" t="s">
        <v>171</v>
      </c>
      <c r="C9" s="71" t="s">
        <v>172</v>
      </c>
      <c r="D9" s="69" t="s">
        <v>173</v>
      </c>
      <c r="E9" s="69" t="s">
        <v>174</v>
      </c>
      <c r="F9" s="69" t="s">
        <v>175</v>
      </c>
    </row>
    <row r="10" spans="2:6" ht="72" customHeight="1" x14ac:dyDescent="0.3">
      <c r="B10" s="62" t="s">
        <v>176</v>
      </c>
      <c r="C10" s="72" t="s">
        <v>177</v>
      </c>
      <c r="D10" s="70" t="s">
        <v>178</v>
      </c>
      <c r="E10" s="70" t="s">
        <v>179</v>
      </c>
      <c r="F10" s="70" t="s">
        <v>180</v>
      </c>
    </row>
    <row r="11" spans="2:6" ht="72" customHeight="1" x14ac:dyDescent="0.3">
      <c r="B11" s="61" t="s">
        <v>181</v>
      </c>
      <c r="C11" s="71" t="s">
        <v>182</v>
      </c>
      <c r="D11" s="69" t="s">
        <v>183</v>
      </c>
      <c r="E11" s="69" t="s">
        <v>184</v>
      </c>
      <c r="F11" s="69" t="s">
        <v>185</v>
      </c>
    </row>
    <row r="12" spans="2:6" ht="72" customHeight="1" x14ac:dyDescent="0.3">
      <c r="B12" s="62" t="s">
        <v>186</v>
      </c>
      <c r="C12" s="72" t="s">
        <v>187</v>
      </c>
      <c r="D12" s="70" t="s">
        <v>188</v>
      </c>
      <c r="E12" s="70" t="s">
        <v>189</v>
      </c>
      <c r="F12" s="70" t="s">
        <v>190</v>
      </c>
    </row>
    <row r="14" spans="2:6" ht="31.5" customHeight="1" x14ac:dyDescent="0.3">
      <c r="B14" s="73" t="s">
        <v>191</v>
      </c>
      <c r="C14" s="73"/>
      <c r="D14" s="73"/>
      <c r="E14" s="73"/>
      <c r="F14" s="73"/>
    </row>
  </sheetData>
  <mergeCells count="3">
    <mergeCell ref="B1:F1"/>
    <mergeCell ref="B2:F2"/>
    <mergeCell ref="B14:F14"/>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Comparable Analysis</vt:lpstr>
      <vt:lpstr>Cap Table</vt:lpstr>
      <vt:lpstr>Use of Proceeds</vt:lpstr>
      <vt:lpstr>Headcount Plan</vt:lpstr>
      <vt:lpstr>Milestone Roadmap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Jaime White</cp:lastModifiedBy>
  <cp:revision>0</cp:revision>
  <dcterms:created xsi:type="dcterms:W3CDTF">2026-06-29T01:39:52Z</dcterms:created>
  <dcterms:modified xsi:type="dcterms:W3CDTF">2026-06-29T02:26:28Z</dcterms:modified>
  <dc:language>en-US</dc:language>
</cp:coreProperties>
</file>